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zierung " sheetId="1" state="visible" r:id="rId2"/>
    <sheet name="Genauere Finanzierung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<sst xmlns="http://schemas.openxmlformats.org/spreadsheetml/2006/main" count="106" uniqueCount="76">
  <si>
    <t xml:space="preserve">Finanzierung SAF WS 25/26 </t>
  </si>
  <si>
    <t xml:space="preserve">Ausgaben </t>
  </si>
  <si>
    <t xml:space="preserve">Einnahmen </t>
  </si>
  <si>
    <t xml:space="preserve">Positionen </t>
  </si>
  <si>
    <t xml:space="preserve">Anmerkungen </t>
  </si>
  <si>
    <t xml:space="preserve">DJ Kosten </t>
  </si>
  <si>
    <t xml:space="preserve">Menge </t>
  </si>
  <si>
    <t xml:space="preserve">Einzelpreis</t>
  </si>
  <si>
    <t xml:space="preserve">Gesamtpreis</t>
  </si>
  <si>
    <t xml:space="preserve">Anbieter </t>
  </si>
  <si>
    <t xml:space="preserve">Position</t>
  </si>
  <si>
    <t xml:space="preserve">Gesamtpreis </t>
  </si>
  <si>
    <t xml:space="preserve">Bassculture </t>
  </si>
  <si>
    <t xml:space="preserve">VVK Offline</t>
  </si>
  <si>
    <t xml:space="preserve">O2</t>
  </si>
  <si>
    <t xml:space="preserve">VVK Online</t>
  </si>
  <si>
    <t xml:space="preserve">Max</t>
  </si>
  <si>
    <t xml:space="preserve">AK </t>
  </si>
  <si>
    <t xml:space="preserve">Ergebnis</t>
  </si>
  <si>
    <t xml:space="preserve">Gesamtkosten DJ:</t>
  </si>
  <si>
    <t xml:space="preserve">Gisela Kosten </t>
  </si>
  <si>
    <t xml:space="preserve">Preis </t>
  </si>
  <si>
    <t xml:space="preserve">Mengen </t>
  </si>
  <si>
    <t xml:space="preserve">Anmerkung </t>
  </si>
  <si>
    <t xml:space="preserve">Miete </t>
  </si>
  <si>
    <t xml:space="preserve"> </t>
  </si>
  <si>
    <t xml:space="preserve">Gesamtkosten Miete:</t>
  </si>
  <si>
    <t xml:space="preserve">Security Kosten </t>
  </si>
  <si>
    <t xml:space="preserve">Stunden </t>
  </si>
  <si>
    <t xml:space="preserve">Stundenlohn p. P.</t>
  </si>
  <si>
    <t xml:space="preserve">inkl. MwSt.</t>
  </si>
  <si>
    <t xml:space="preserve">Gesamt p. P. </t>
  </si>
  <si>
    <t xml:space="preserve">Personen </t>
  </si>
  <si>
    <t xml:space="preserve">Gesamtkosten Security:</t>
  </si>
  <si>
    <t xml:space="preserve">StuRa Zuständigkeit </t>
  </si>
  <si>
    <t xml:space="preserve">Einzelpreis </t>
  </si>
  <si>
    <t xml:space="preserve">Shots </t>
  </si>
  <si>
    <t xml:space="preserve">Netto Discount</t>
  </si>
  <si>
    <t xml:space="preserve">Plakate </t>
  </si>
  <si>
    <t xml:space="preserve">die spez!s</t>
  </si>
  <si>
    <t xml:space="preserve">Paypal </t>
  </si>
  <si>
    <t xml:space="preserve">PayPal</t>
  </si>
  <si>
    <t xml:space="preserve">Ballons </t>
  </si>
  <si>
    <t xml:space="preserve">Genauere Finanzierung </t>
  </si>
  <si>
    <t xml:space="preserve">Einlassbändchen</t>
  </si>
  <si>
    <t xml:space="preserve">Gesamtkosten Sonstiges</t>
  </si>
  <si>
    <t xml:space="preserve">Ausgaben Gesamt </t>
  </si>
  <si>
    <t xml:space="preserve">Einnahmen Gesamt </t>
  </si>
  <si>
    <t xml:space="preserve">Benötigte Mittel </t>
  </si>
  <si>
    <t xml:space="preserve">Einkaufsmenge </t>
  </si>
  <si>
    <t xml:space="preserve">Preis pro VPE </t>
  </si>
  <si>
    <t xml:space="preserve">Portionen </t>
  </si>
  <si>
    <t xml:space="preserve"> Einkaufspreis p.P. </t>
  </si>
  <si>
    <t xml:space="preserve">VPE </t>
  </si>
  <si>
    <t xml:space="preserve">Menge pro VPE </t>
  </si>
  <si>
    <t xml:space="preserve">Einheit </t>
  </si>
  <si>
    <t xml:space="preserve">Clownsnase (Shot) </t>
  </si>
  <si>
    <t xml:space="preserve">Wodka </t>
  </si>
  <si>
    <t xml:space="preserve">Flaschen </t>
  </si>
  <si>
    <t xml:space="preserve">Liter </t>
  </si>
  <si>
    <t xml:space="preserve">Grenadine </t>
  </si>
  <si>
    <t xml:space="preserve">Zitronensaft </t>
  </si>
  <si>
    <t xml:space="preserve">Gesamt </t>
  </si>
  <si>
    <t xml:space="preserve">Harlekin ( Shot Alk frei) </t>
  </si>
  <si>
    <t xml:space="preserve">Orangensaft </t>
  </si>
  <si>
    <t xml:space="preserve">Blue Curacao (Alkoholfrei)</t>
  </si>
  <si>
    <t xml:space="preserve">Gesamt</t>
  </si>
  <si>
    <t xml:space="preserve">Ausgaben Shots Gesamt</t>
  </si>
  <si>
    <t xml:space="preserve">Ballons</t>
  </si>
  <si>
    <t xml:space="preserve">Bunte Ballons </t>
  </si>
  <si>
    <t xml:space="preserve">Beutel</t>
  </si>
  <si>
    <t xml:space="preserve">St.</t>
  </si>
  <si>
    <t xml:space="preserve">https://www.smythstoys.com/de/de-de/spielzeug/kreativitaet-musik-und-party/partyartikel/luftballons/party-balloons-mix-50-stueck/p/193075?srsltid=AfmBOopVwLEAbWQ3LlYe32jxn4mQ7cvn_7u9kStgXtqTGyRRNSRxAwuUg8g</t>
  </si>
  <si>
    <t xml:space="preserve">Helium </t>
  </si>
  <si>
    <t xml:space="preserve">Gasflasche</t>
  </si>
  <si>
    <t xml:space="preserve">https://stahlmann-commerce.de/products/magnum-helium-gas-fur-bis-zu-30-ballons-helium-balloon-gas-fur-bis-zu-30-luftballons-kopie?variant=51985697571154&amp;country=DE&amp;currency=EUR&amp;utm_medium=product_sync&amp;utm_source=google&amp;utm_content=sag_organic&amp;utm_campaign=sag_organic&amp;gad_source=1&amp;gad_campaignid=20753337502&amp;gbraid=0AAAAAppaCXdHNkHA3v8Y-Eu-Y5iGxUHph&amp;gclid=EAIaIQobChMIzf-p-ZahkQMVEJtQBh0SQDTZEAQYAiABEgIh3fD_Bw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</si>
</sst>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&quot; €&quot;_-;\-* #,##0.00&quot; €&quot;_-;_-* \-??&quot; €&quot;_-;_-@_-"/>
    <numFmt numFmtId="166" formatCode="General"/>
    <numFmt numFmtId="167" formatCode="#,##0&quot; €&quot;;[RED]\-#,##0&quot; €&quot;"/>
    <numFmt numFmtId="168" formatCode="0\ %"/>
    <numFmt numFmtId="169" formatCode="#,##0.00&quot; €&quot;;[RED]\-#,##0.00&quot; €&quot;"/>
  </numFmts>
  <fonts count="22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u val="single"/>
      <sz val="11"/>
      <color rgb="FF467886"/>
      <name val="Aptos Narrow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Aptos Narrow"/>
      <family val="2"/>
      <charset val="1"/>
    </font>
    <font>
      <sz val="14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1"/>
      <color rgb="FFFF0000"/>
      <name val="Aptos Narrow"/>
      <family val="2"/>
      <charset val="1"/>
    </font>
    <font>
      <sz val="9"/>
      <color rgb="FF000000"/>
      <name val="Aptos Narrow"/>
      <family val="2"/>
      <charset val="1"/>
    </font>
    <font>
      <sz val="11"/>
      <color rgb="FFFFFFFF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sz val="11"/>
      <color rgb="FF000000"/>
      <name val="Aptos Narrow"/>
      <family val="0"/>
    </font>
    <font>
      <sz val="11"/>
      <color rgb="FF000000"/>
      <name val="Times New Roman"/>
      <family val="0"/>
    </font>
    <font>
      <sz val="12"/>
      <color rgb="FF000000"/>
      <name val="Aptos Narrow"/>
      <family val="0"/>
    </font>
    <font>
      <b val="true"/>
      <sz val="11"/>
      <color rgb="FF000000"/>
      <name val="Aptos Narrow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C7CE"/>
        <bgColor rgb="FFF2CFEE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9999FF"/>
      </patternFill>
    </fill>
    <fill>
      <patternFill patternType="solid">
        <fgColor rgb="FFC6EFCE"/>
        <bgColor rgb="FFD9F2D0"/>
      </patternFill>
    </fill>
    <fill>
      <patternFill patternType="solid">
        <fgColor rgb="FFCF4DC3"/>
        <bgColor rgb="FF993366"/>
      </patternFill>
    </fill>
    <fill>
      <patternFill patternType="solid">
        <fgColor rgb="FFE59EDD"/>
        <bgColor rgb="FFCC99FF"/>
      </patternFill>
    </fill>
    <fill>
      <patternFill patternType="solid">
        <fgColor rgb="FFF2CFEE"/>
        <bgColor rgb="FFFFC7CE"/>
      </patternFill>
    </fill>
    <fill>
      <patternFill patternType="solid">
        <fgColor rgb="FFFFFFFF"/>
        <bgColor rgb="FFF2F2F2"/>
      </patternFill>
    </fill>
    <fill>
      <patternFill patternType="solid">
        <fgColor rgb="FFF2AA84"/>
        <bgColor rgb="FFE59EDD"/>
      </patternFill>
    </fill>
    <fill>
      <patternFill patternType="solid">
        <fgColor rgb="FFD9F2D0"/>
        <bgColor rgb="FFC6EFCE"/>
      </patternFill>
    </fill>
    <fill>
      <patternFill patternType="solid">
        <fgColor rgb="FF47D45A"/>
        <bgColor rgb="FF339966"/>
      </patternFill>
    </fill>
    <fill>
      <patternFill patternType="solid">
        <fgColor rgb="FFD9D9D9"/>
        <bgColor rgb="FFF2CFEE"/>
      </patternFill>
    </fill>
    <fill>
      <patternFill patternType="solid">
        <fgColor rgb="FFFBE3D6"/>
        <bgColor rgb="FFF2F2F2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1" applyFont="true" applyBorder="true" applyAlignment="true" applyProtection="false">
      <alignment horizontal="general" vertical="bottom" textRotation="0" wrapText="false" indent="0" shrinkToFit="false"/>
    </xf>
    <xf numFmtId="164" fontId="6" fillId="4" borderId="2" applyFont="true" applyBorder="tru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2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4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4" borderId="27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14" borderId="28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d 1" xfId="20"/>
    <cellStyle name="Calculation" xfId="21"/>
    <cellStyle name="Check Cell" xfId="22"/>
    <cellStyle name="Explanatory Text" xfId="23"/>
    <cellStyle name="Good 2" xfId="24"/>
    <cellStyle name="Hyperlink 1" xfId="25"/>
    <cellStyle name="Standard 2" xfId="26"/>
    <cellStyle name="Währung 2" xfId="27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F2CFEE"/>
      <rgbColor rgb="FF7F7F7F"/>
      <rgbColor rgb="FF9999FF"/>
      <rgbColor rgb="FFCF4DC3"/>
      <rgbColor rgb="FFF2F2F2"/>
      <rgbColor rgb="FFC6EFCE"/>
      <rgbColor rgb="FF660066"/>
      <rgbColor rgb="FFF2AA8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BE3D6"/>
      <rgbColor rgb="FF99CCFF"/>
      <rgbColor rgb="FFE59EDD"/>
      <rgbColor rgb="FFCC99FF"/>
      <rgbColor rgb="FFFFC7CE"/>
      <rgbColor rgb="FF3366FF"/>
      <rgbColor rgb="FF47D45A"/>
      <rgbColor rgb="FF99CC00"/>
      <rgbColor rgb="FFFFCC00"/>
      <rgbColor rgb="FFFF9900"/>
      <rgbColor rgb="FFFA7D00"/>
      <rgbColor rgb="FF467886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159840</xdr:colOff>
      <xdr:row>4</xdr:row>
      <xdr:rowOff>175680</xdr:rowOff>
    </xdr:from>
    <xdr:to>
      <xdr:col>9</xdr:col>
      <xdr:colOff>308520</xdr:colOff>
      <xdr:row>11</xdr:row>
      <xdr:rowOff>39960</xdr:rowOff>
    </xdr:to>
    <xdr:sp>
      <xdr:nvSpPr>
        <xdr:cNvPr id="0" name="Textfeld 1"/>
        <xdr:cNvSpPr/>
      </xdr:nvSpPr>
      <xdr:spPr>
        <a:xfrm>
          <a:off x="9120960" y="1185480"/>
          <a:ext cx="3577680" cy="11977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Alle Angaben sind Bruttopreise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latin typeface="Times New Roman"/>
            </a:rPr>
            <a:t>Bassculture bringt eigene Technik mit. (Miete Technik 75,00€)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153000</xdr:colOff>
      <xdr:row>14</xdr:row>
      <xdr:rowOff>69120</xdr:rowOff>
    </xdr:from>
    <xdr:to>
      <xdr:col>9</xdr:col>
      <xdr:colOff>301680</xdr:colOff>
      <xdr:row>20</xdr:row>
      <xdr:rowOff>115200</xdr:rowOff>
    </xdr:to>
    <xdr:sp>
      <xdr:nvSpPr>
        <xdr:cNvPr id="1" name="Textfeld 2"/>
        <xdr:cNvSpPr/>
      </xdr:nvSpPr>
      <xdr:spPr>
        <a:xfrm>
          <a:off x="9114120" y="2983680"/>
          <a:ext cx="3577680" cy="11890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 Klären mit Gisela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 Deko klären mit Gisela 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--&gt; Anpassung Kalk mit ggf. Deko einzeln 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153360</xdr:colOff>
      <xdr:row>14</xdr:row>
      <xdr:rowOff>73080</xdr:rowOff>
    </xdr:from>
    <xdr:to>
      <xdr:col>9</xdr:col>
      <xdr:colOff>302040</xdr:colOff>
      <xdr:row>20</xdr:row>
      <xdr:rowOff>119160</xdr:rowOff>
    </xdr:to>
    <xdr:sp>
      <xdr:nvSpPr>
        <xdr:cNvPr id="2" name="Textfeld 5"/>
        <xdr:cNvSpPr/>
      </xdr:nvSpPr>
      <xdr:spPr>
        <a:xfrm>
          <a:off x="9114480" y="2987640"/>
          <a:ext cx="3577680" cy="1189080"/>
        </a:xfrm>
        <a:prstGeom prst="rect">
          <a:avLst/>
        </a:prstGeom>
        <a:solidFill>
          <a:srgbClr val="ff0000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Es gibt keine eindeutige Miete, jedoch eine Mindestumsatz-Vereinbarung in höhe von  1785,00€ inkl. Umsatzsteuer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Die Differenz aus Umsatz und dem Mindestumsatz muss von uns gezahlt werden 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204120</xdr:colOff>
      <xdr:row>21</xdr:row>
      <xdr:rowOff>127080</xdr:rowOff>
    </xdr:from>
    <xdr:to>
      <xdr:col>9</xdr:col>
      <xdr:colOff>352800</xdr:colOff>
      <xdr:row>27</xdr:row>
      <xdr:rowOff>177840</xdr:rowOff>
    </xdr:to>
    <xdr:sp>
      <xdr:nvSpPr>
        <xdr:cNvPr id="3" name="Textfeld 6"/>
        <xdr:cNvSpPr/>
      </xdr:nvSpPr>
      <xdr:spPr>
        <a:xfrm>
          <a:off x="9165240" y="4375080"/>
          <a:ext cx="3577680" cy="11937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ptos Narrow"/>
            </a:rPr>
            <a:t>durch den Vermieter werden 3x Security gebucht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ptos Narrow"/>
            </a:rPr>
            <a:t>Ab 6.500 € Umsatz Kostenübernahme 50%  Security durch Vermieter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ptos Narrow"/>
            </a:rPr>
            <a:t>Ab 7.500 € Umsatz Kostenübernahme 100% Security durch Vermieter</a:t>
          </a:r>
          <a:endParaRPr b="0" lang="de-DE" sz="12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230760</xdr:colOff>
      <xdr:row>33</xdr:row>
      <xdr:rowOff>86760</xdr:rowOff>
    </xdr:from>
    <xdr:to>
      <xdr:col>9</xdr:col>
      <xdr:colOff>379440</xdr:colOff>
      <xdr:row>39</xdr:row>
      <xdr:rowOff>140040</xdr:rowOff>
    </xdr:to>
    <xdr:sp>
      <xdr:nvSpPr>
        <xdr:cNvPr id="4" name="Textfeld 7"/>
        <xdr:cNvSpPr/>
      </xdr:nvSpPr>
      <xdr:spPr>
        <a:xfrm>
          <a:off x="9191880" y="6620760"/>
          <a:ext cx="3577680" cy="11962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Bei Fragen und Unklarheiten bzgl. Shots und Ballons  bitte in der genauere Finanzierung nachschauen </a:t>
          </a:r>
          <a:endParaRPr b="0" lang="de-DE" sz="1100" spc="-1" strike="noStrike"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8" displayName="Tabelle8" ref="M6:P11" headerRowCount="1" totalsRowCount="0" totalsRowShown="0">
  <tableColumns count="4">
    <tableColumn id="1" name="Position"/>
    <tableColumn id="2" name="Menge "/>
    <tableColumn id="3" name="Einzelpreis"/>
    <tableColumn id="4" name="Gesamtpreis "/>
  </tableColumns>
</table>
</file>

<file path=xl/tables/table2.xml><?xml version="1.0" encoding="utf-8"?>
<table xmlns="http://schemas.openxmlformats.org/spreadsheetml/2006/main" id="2" name="TabelleDJ" displayName="TabelleDJ" ref="A6:E13" headerRowCount="1" totalsRowCount="0" totalsRowShown="0">
  <tableColumns count="5">
    <tableColumn id="1" name="DJ Kosten "/>
    <tableColumn id="2" name="Menge "/>
    <tableColumn id="3" name="Einzelpreis"/>
    <tableColumn id="4" name="Gesamtpreis"/>
    <tableColumn id="5" name="Anbieter "/>
  </tableColumns>
</table>
</file>

<file path=xl/tables/table3.xml><?xml version="1.0" encoding="utf-8"?>
<table xmlns="http://schemas.openxmlformats.org/spreadsheetml/2006/main" id="3" name="TabelleGisela" displayName="TabelleGisela" ref="A15:D20" headerRowCount="1" totalsRowCount="0" totalsRowShown="0">
  <tableColumns count="4">
    <tableColumn id="1" name="Gisela Kosten "/>
    <tableColumn id="2" name="Preis "/>
    <tableColumn id="3" name="Mengen "/>
    <tableColumn id="4" name="Anmerkung "/>
  </tableColumns>
</table>
</file>

<file path=xl/tables/table4.xml><?xml version="1.0" encoding="utf-8"?>
<table xmlns="http://schemas.openxmlformats.org/spreadsheetml/2006/main" id="4" name="TabelleSecurity" displayName="TabelleSecurity" ref="A22:E31" headerRowCount="1" totalsRowCount="0" totalsRowShown="0">
  <tableColumns count="5">
    <tableColumn id="1" name="Security Kosten "/>
    <tableColumn id="2" name="Stunden "/>
    <tableColumn id="3" name="Stundenlohn p. P."/>
    <tableColumn id="4" name="inkl. MwSt."/>
    <tableColumn id="5" name="Gesamt p. P. "/>
  </tableColumns>
</table>
</file>

<file path=xl/tables/table5.xml><?xml version="1.0" encoding="utf-8"?>
<table xmlns="http://schemas.openxmlformats.org/spreadsheetml/2006/main" id="5" name="TabelleStura" displayName="TabelleStura" ref="A34:E41" headerRowCount="1" totalsRowCount="0" totalsRowShown="0">
  <tableColumns count="5">
    <tableColumn id="1" name="StuRa Zuständigkeit "/>
    <tableColumn id="2" name="Menge "/>
    <tableColumn id="3" name="Einzelpreis "/>
    <tableColumn id="4" name="Gesamtpreis "/>
    <tableColumn id="5" name="Anbieter 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Relationship Id="rId3" Type="http://schemas.openxmlformats.org/officeDocument/2006/relationships/table" Target="../tables/table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Relationship Id="rId6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smythstoys.com/de/de-de/spielzeug/kreativitaet-musik-und-party/partyartikel/luftballons/party-balloons-mix-50-stueck/p/193075?srsltid=AfmBOopVwLEAbWQ3LlYe32jxn4mQ7cvn_7u9kStgXtqTGyRRNSRxAwuUg8g" TargetMode="External"/><Relationship Id="rId2" Type="http://schemas.openxmlformats.org/officeDocument/2006/relationships/hyperlink" Target="https://stahlmann-commerce.de/products/magnum-helium-gas-fur-bis-zu-30-ballons-helium-balloon-gas-fur-bis-zu-30-luftballons-kopie?variant=51985697571154&amp;country=DE&amp;currency=EUR&amp;utm_medium=product_sync&amp;utm_source=google&amp;utm_content=sag_organic&amp;utm_campaig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3" activeCellId="0" sqref="D43"/>
    </sheetView>
  </sheetViews>
  <sheetFormatPr defaultColWidth="10.71484375" defaultRowHeight="15" zeroHeight="false" outlineLevelRow="0" outlineLevelCol="0"/>
  <cols>
    <col collapsed="false" customWidth="true" hidden="false" outlineLevel="0" max="1" min="1" style="0" width="42.57"/>
    <col collapsed="false" customWidth="true" hidden="false" outlineLevel="0" max="2" min="2" style="0" width="16.57"/>
    <col collapsed="false" customWidth="true" hidden="false" outlineLevel="0" max="3" min="3" style="0" width="18.86"/>
    <col collapsed="false" customWidth="true" hidden="false" outlineLevel="0" max="4" min="4" style="0" width="16.57"/>
    <col collapsed="false" customWidth="true" hidden="false" outlineLevel="0" max="5" min="5" style="0" width="17.43"/>
    <col collapsed="false" customWidth="true" hidden="false" outlineLevel="0" max="13" min="12" style="0" width="13.43"/>
    <col collapsed="false" customWidth="true" hidden="false" outlineLevel="0" max="14" min="14" style="0" width="15.43"/>
    <col collapsed="false" customWidth="true" hidden="false" outlineLevel="0" max="15" min="15" style="0" width="14.71"/>
    <col collapsed="false" customWidth="true" hidden="false" outlineLevel="0" max="16" min="16" style="0" width="19.15"/>
    <col collapsed="false" customWidth="true" hidden="false" outlineLevel="0" max="18" min="18" style="0" width="10.57"/>
  </cols>
  <sheetData>
    <row r="1" customFormat="false" ht="23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25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3" t="s">
        <v>2</v>
      </c>
      <c r="L3" s="3"/>
      <c r="M3" s="3"/>
      <c r="N3" s="3"/>
      <c r="O3" s="3"/>
      <c r="P3" s="3"/>
      <c r="Q3" s="3"/>
      <c r="R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5" t="s">
        <v>4</v>
      </c>
      <c r="G4" s="5"/>
      <c r="H4" s="5"/>
      <c r="I4" s="5"/>
      <c r="J4" s="5"/>
      <c r="K4" s="6"/>
      <c r="L4" s="7"/>
      <c r="M4" s="7"/>
      <c r="N4" s="7"/>
      <c r="O4" s="7"/>
      <c r="P4" s="7"/>
      <c r="Q4" s="7"/>
      <c r="R4" s="8"/>
    </row>
    <row r="5" customFormat="false" ht="15" hidden="false" customHeight="false" outlineLevel="0" collapsed="false">
      <c r="A5" s="9"/>
      <c r="B5" s="10"/>
      <c r="C5" s="10"/>
      <c r="D5" s="10"/>
      <c r="E5" s="11"/>
      <c r="F5" s="10"/>
      <c r="G5" s="10"/>
      <c r="H5" s="10"/>
      <c r="I5" s="10"/>
      <c r="J5" s="12"/>
      <c r="K5" s="6"/>
      <c r="L5" s="7"/>
      <c r="M5" s="7"/>
      <c r="N5" s="7"/>
      <c r="O5" s="7"/>
      <c r="P5" s="7"/>
      <c r="Q5" s="7"/>
      <c r="R5" s="8"/>
    </row>
    <row r="6" customFormat="false" ht="15" hidden="false" customHeight="false" outlineLevel="0" collapsed="false">
      <c r="A6" s="13" t="s">
        <v>5</v>
      </c>
      <c r="B6" s="14" t="s">
        <v>6</v>
      </c>
      <c r="C6" s="14" t="s">
        <v>7</v>
      </c>
      <c r="D6" s="0" t="s">
        <v>8</v>
      </c>
      <c r="E6" s="14" t="s">
        <v>9</v>
      </c>
      <c r="F6" s="6"/>
      <c r="G6" s="15"/>
      <c r="H6" s="7"/>
      <c r="I6" s="7"/>
      <c r="J6" s="8"/>
      <c r="K6" s="6"/>
      <c r="L6" s="7"/>
      <c r="M6" s="16" t="s">
        <v>10</v>
      </c>
      <c r="N6" s="16" t="s">
        <v>6</v>
      </c>
      <c r="O6" s="16" t="s">
        <v>7</v>
      </c>
      <c r="P6" s="16" t="s">
        <v>11</v>
      </c>
      <c r="Q6" s="7"/>
      <c r="R6" s="8"/>
    </row>
    <row r="7" customFormat="false" ht="15" hidden="false" customHeight="false" outlineLevel="0" collapsed="false">
      <c r="A7" s="17" t="s">
        <v>12</v>
      </c>
      <c r="B7" s="0" t="n">
        <v>5</v>
      </c>
      <c r="C7" s="18" t="n">
        <f aca="false">D7/B7</f>
        <v>76</v>
      </c>
      <c r="D7" s="18" t="n">
        <v>380</v>
      </c>
      <c r="F7" s="6"/>
      <c r="G7" s="7"/>
      <c r="H7" s="7"/>
      <c r="I7" s="7"/>
      <c r="J7" s="8"/>
      <c r="K7" s="6"/>
      <c r="L7" s="7"/>
      <c r="M7" s="0" t="s">
        <v>13</v>
      </c>
      <c r="N7" s="0" t="n">
        <v>200</v>
      </c>
      <c r="O7" s="18" t="n">
        <v>4</v>
      </c>
      <c r="P7" s="18" t="n">
        <f aca="false">PRODUCT(N7,O7)</f>
        <v>800</v>
      </c>
      <c r="Q7" s="7"/>
      <c r="R7" s="8"/>
    </row>
    <row r="8" customFormat="false" ht="15" hidden="false" customHeight="false" outlineLevel="0" collapsed="false">
      <c r="A8" s="17" t="s">
        <v>14</v>
      </c>
      <c r="B8" s="0" t="n">
        <v>7</v>
      </c>
      <c r="C8" s="18" t="n">
        <f aca="false">TabelleDJ[[#This Row],[Gesamtpreis]]/TabelleDJ[[#This Row],[Menge ]]</f>
        <v>68</v>
      </c>
      <c r="D8" s="18" t="n">
        <f aca="false">400*1.19</f>
        <v>476</v>
      </c>
      <c r="F8" s="6"/>
      <c r="G8" s="7"/>
      <c r="H8" s="7"/>
      <c r="I8" s="7"/>
      <c r="J8" s="8"/>
      <c r="K8" s="6"/>
      <c r="L8" s="7"/>
      <c r="M8" s="0" t="s">
        <v>15</v>
      </c>
      <c r="N8" s="0" t="n">
        <v>200</v>
      </c>
      <c r="O8" s="18" t="n">
        <v>5</v>
      </c>
      <c r="P8" s="18" t="n">
        <f aca="false">PRODUCT(N8,O8)</f>
        <v>1000</v>
      </c>
      <c r="Q8" s="7"/>
      <c r="R8" s="8"/>
    </row>
    <row r="9" customFormat="false" ht="15" hidden="false" customHeight="false" outlineLevel="0" collapsed="false">
      <c r="A9" s="17" t="s">
        <v>16</v>
      </c>
      <c r="B9" s="0" t="n">
        <v>7</v>
      </c>
      <c r="C9" s="18" t="n">
        <v>50</v>
      </c>
      <c r="D9" s="18" t="n">
        <f aca="false">B9*C9</f>
        <v>350</v>
      </c>
      <c r="F9" s="6"/>
      <c r="G9" s="7"/>
      <c r="H9" s="7"/>
      <c r="I9" s="7"/>
      <c r="J9" s="8"/>
      <c r="K9" s="6"/>
      <c r="L9" s="7"/>
      <c r="M9" s="0" t="s">
        <v>17</v>
      </c>
      <c r="N9" s="0" t="n">
        <v>100</v>
      </c>
      <c r="O9" s="18" t="n">
        <v>6</v>
      </c>
      <c r="P9" s="18" t="n">
        <f aca="false">PRODUCT(N9,O9)</f>
        <v>600</v>
      </c>
      <c r="Q9" s="7"/>
      <c r="R9" s="8"/>
    </row>
    <row r="10" customFormat="false" ht="15" hidden="false" customHeight="false" outlineLevel="0" collapsed="false">
      <c r="A10" s="17"/>
      <c r="C10" s="18"/>
      <c r="D10" s="18" t="n">
        <f aca="false">PRODUCT(C10*1.19)</f>
        <v>0</v>
      </c>
      <c r="F10" s="6"/>
      <c r="G10" s="7"/>
      <c r="H10" s="7"/>
      <c r="I10" s="7"/>
      <c r="J10" s="8"/>
      <c r="K10" s="6"/>
      <c r="L10" s="7"/>
      <c r="Q10" s="7"/>
      <c r="R10" s="8"/>
    </row>
    <row r="11" customFormat="false" ht="15" hidden="false" customHeight="false" outlineLevel="0" collapsed="false">
      <c r="A11" s="17"/>
      <c r="C11" s="18"/>
      <c r="F11" s="6"/>
      <c r="G11" s="7"/>
      <c r="H11" s="7"/>
      <c r="I11" s="7"/>
      <c r="J11" s="8"/>
      <c r="K11" s="6"/>
      <c r="L11" s="7"/>
      <c r="M11" s="0" t="s">
        <v>18</v>
      </c>
      <c r="N11" s="0" t="n">
        <f aca="false">SUM(N7:N9)</f>
        <v>500</v>
      </c>
      <c r="P11" s="19" t="n">
        <f aca="false">SUM(P7:P9)</f>
        <v>2400</v>
      </c>
      <c r="Q11" s="7"/>
      <c r="R11" s="8"/>
    </row>
    <row r="12" customFormat="false" ht="15" hidden="false" customHeight="false" outlineLevel="0" collapsed="false">
      <c r="A12" s="17"/>
      <c r="C12" s="18"/>
      <c r="D12" s="18"/>
      <c r="F12" s="6"/>
      <c r="G12" s="7"/>
      <c r="H12" s="7"/>
      <c r="I12" s="7"/>
      <c r="J12" s="8"/>
      <c r="K12" s="6"/>
      <c r="L12" s="7"/>
      <c r="M12" s="7"/>
      <c r="N12" s="7"/>
      <c r="O12" s="7"/>
      <c r="P12" s="7"/>
      <c r="Q12" s="7"/>
      <c r="R12" s="8"/>
    </row>
    <row r="13" customFormat="false" ht="15" hidden="false" customHeight="false" outlineLevel="0" collapsed="false">
      <c r="A13" s="17" t="s">
        <v>19</v>
      </c>
      <c r="D13" s="19" t="n">
        <f aca="false">SUM(D7:D10)</f>
        <v>1206</v>
      </c>
      <c r="E13" s="0" t="n">
        <f aca="false">SUBTOTAL(103,TabelleDJ[[Anbieter ]])</f>
        <v>0</v>
      </c>
      <c r="F13" s="6"/>
      <c r="G13" s="7"/>
      <c r="H13" s="7"/>
      <c r="I13" s="7"/>
      <c r="J13" s="8"/>
      <c r="K13" s="6"/>
      <c r="L13" s="7"/>
      <c r="M13" s="7"/>
      <c r="N13" s="7"/>
      <c r="O13" s="7"/>
      <c r="P13" s="7"/>
      <c r="Q13" s="7"/>
      <c r="R13" s="8"/>
    </row>
    <row r="14" customFormat="false" ht="15" hidden="false" customHeight="false" outlineLevel="0" collapsed="false">
      <c r="A14" s="20"/>
      <c r="B14" s="21"/>
      <c r="C14" s="21"/>
      <c r="D14" s="21"/>
      <c r="E14" s="21"/>
      <c r="F14" s="20"/>
      <c r="G14" s="21"/>
      <c r="H14" s="21"/>
      <c r="I14" s="21"/>
      <c r="J14" s="22"/>
      <c r="K14" s="6"/>
      <c r="L14" s="7"/>
      <c r="M14" s="7"/>
      <c r="N14" s="7"/>
      <c r="O14" s="7"/>
      <c r="P14" s="7"/>
      <c r="Q14" s="7"/>
      <c r="R14" s="8"/>
    </row>
    <row r="15" customFormat="false" ht="15" hidden="false" customHeight="false" outlineLevel="0" collapsed="false">
      <c r="A15" s="23" t="s">
        <v>20</v>
      </c>
      <c r="B15" s="24" t="s">
        <v>21</v>
      </c>
      <c r="C15" s="24" t="s">
        <v>22</v>
      </c>
      <c r="D15" s="25" t="s">
        <v>23</v>
      </c>
      <c r="E15" s="7"/>
      <c r="F15" s="9"/>
      <c r="G15" s="26"/>
      <c r="H15" s="10"/>
      <c r="I15" s="10"/>
      <c r="J15" s="12"/>
      <c r="K15" s="6"/>
      <c r="L15" s="7"/>
      <c r="M15" s="7"/>
      <c r="N15" s="7"/>
      <c r="O15" s="7"/>
      <c r="P15" s="7"/>
      <c r="Q15" s="7"/>
      <c r="R15" s="8"/>
    </row>
    <row r="16" customFormat="false" ht="15" hidden="false" customHeight="false" outlineLevel="0" collapsed="false">
      <c r="A16" s="27" t="s">
        <v>24</v>
      </c>
      <c r="B16" s="28"/>
      <c r="C16" s="29"/>
      <c r="D16" s="30"/>
      <c r="E16" s="7"/>
      <c r="F16" s="6"/>
      <c r="G16" s="7"/>
      <c r="H16" s="7"/>
      <c r="I16" s="7"/>
      <c r="J16" s="8"/>
      <c r="K16" s="6"/>
      <c r="L16" s="7"/>
      <c r="M16" s="7"/>
      <c r="N16" s="7"/>
      <c r="O16" s="7"/>
      <c r="P16" s="7"/>
      <c r="Q16" s="7"/>
      <c r="R16" s="8"/>
    </row>
    <row r="17" customFormat="false" ht="15" hidden="false" customHeight="false" outlineLevel="0" collapsed="false">
      <c r="A17" s="31"/>
      <c r="B17" s="32"/>
      <c r="C17" s="33"/>
      <c r="D17" s="34"/>
      <c r="E17" s="7"/>
      <c r="F17" s="6"/>
      <c r="G17" s="7"/>
      <c r="H17" s="7"/>
      <c r="I17" s="7"/>
      <c r="J17" s="8"/>
      <c r="K17" s="6"/>
      <c r="L17" s="7"/>
      <c r="M17" s="7"/>
      <c r="N17" s="7"/>
      <c r="O17" s="7"/>
      <c r="P17" s="7"/>
      <c r="Q17" s="7"/>
      <c r="R17" s="8"/>
    </row>
    <row r="18" customFormat="false" ht="15" hidden="false" customHeight="false" outlineLevel="0" collapsed="false">
      <c r="A18" s="35" t="s">
        <v>25</v>
      </c>
      <c r="B18" s="32"/>
      <c r="C18" s="33"/>
      <c r="D18" s="34"/>
      <c r="E18" s="7"/>
      <c r="F18" s="6"/>
      <c r="G18" s="7"/>
      <c r="H18" s="7"/>
      <c r="I18" s="7"/>
      <c r="J18" s="8"/>
      <c r="K18" s="6"/>
      <c r="L18" s="7"/>
      <c r="M18" s="7"/>
      <c r="N18" s="7"/>
      <c r="O18" s="7"/>
      <c r="P18" s="7"/>
      <c r="Q18" s="7"/>
      <c r="R18" s="8"/>
    </row>
    <row r="19" customFormat="false" ht="15" hidden="false" customHeight="false" outlineLevel="0" collapsed="false">
      <c r="A19" s="35"/>
      <c r="B19" s="32"/>
      <c r="C19" s="33"/>
      <c r="D19" s="34"/>
      <c r="E19" s="7"/>
      <c r="F19" s="6"/>
      <c r="G19" s="7"/>
      <c r="H19" s="7"/>
      <c r="I19" s="7"/>
      <c r="J19" s="8"/>
      <c r="K19" s="6"/>
      <c r="L19" s="7"/>
      <c r="M19" s="7"/>
      <c r="N19" s="7"/>
      <c r="O19" s="7"/>
      <c r="P19" s="7"/>
      <c r="Q19" s="7"/>
      <c r="R19" s="8"/>
    </row>
    <row r="20" customFormat="false" ht="15" hidden="false" customHeight="false" outlineLevel="0" collapsed="false">
      <c r="A20" s="36" t="s">
        <v>26</v>
      </c>
      <c r="B20" s="37" t="n">
        <f aca="false">SUBTOTAL(109,TabelleGisela[[Preis ]])</f>
        <v>0</v>
      </c>
      <c r="C20" s="38" t="n">
        <f aca="false">SUBTOTAL(109,TabelleGisela[[Mengen ]])</f>
        <v>0</v>
      </c>
      <c r="D20" s="39"/>
      <c r="F20" s="6"/>
      <c r="G20" s="7"/>
      <c r="H20" s="7"/>
      <c r="I20" s="7"/>
      <c r="J20" s="8"/>
      <c r="K20" s="6"/>
      <c r="L20" s="7"/>
      <c r="M20" s="7"/>
      <c r="N20" s="7"/>
      <c r="O20" s="7"/>
      <c r="P20" s="7"/>
      <c r="Q20" s="7"/>
      <c r="R20" s="8"/>
    </row>
    <row r="21" customFormat="false" ht="15" hidden="false" customHeight="false" outlineLevel="0" collapsed="false">
      <c r="A21" s="20"/>
      <c r="B21" s="21"/>
      <c r="C21" s="21"/>
      <c r="D21" s="21"/>
      <c r="E21" s="21"/>
      <c r="F21" s="20"/>
      <c r="G21" s="21"/>
      <c r="H21" s="21"/>
      <c r="I21" s="21"/>
      <c r="J21" s="22"/>
      <c r="K21" s="6"/>
      <c r="L21" s="7"/>
      <c r="M21" s="7"/>
      <c r="N21" s="7"/>
      <c r="O21" s="7"/>
      <c r="P21" s="7"/>
      <c r="Q21" s="7"/>
      <c r="R21" s="8"/>
    </row>
    <row r="22" customFormat="false" ht="15" hidden="false" customHeight="false" outlineLevel="0" collapsed="false">
      <c r="A22" s="40" t="s">
        <v>27</v>
      </c>
      <c r="B22" s="41" t="s">
        <v>28</v>
      </c>
      <c r="C22" s="41" t="s">
        <v>29</v>
      </c>
      <c r="D22" s="41" t="s">
        <v>30</v>
      </c>
      <c r="E22" s="41" t="s">
        <v>31</v>
      </c>
      <c r="F22" s="9"/>
      <c r="G22" s="10"/>
      <c r="H22" s="10"/>
      <c r="I22" s="10"/>
      <c r="J22" s="12"/>
      <c r="K22" s="6"/>
      <c r="L22" s="7"/>
      <c r="M22" s="7"/>
      <c r="N22" s="7"/>
      <c r="O22" s="7"/>
      <c r="P22" s="7"/>
      <c r="Q22" s="7"/>
      <c r="R22" s="8"/>
    </row>
    <row r="23" customFormat="false" ht="15" hidden="false" customHeight="false" outlineLevel="0" collapsed="false">
      <c r="A23" s="17" t="s">
        <v>32</v>
      </c>
      <c r="B23" s="0" t="n">
        <v>21</v>
      </c>
      <c r="C23" s="18" t="n">
        <v>28.5</v>
      </c>
      <c r="D23" s="18" t="n">
        <f aca="false">C23*1.19</f>
        <v>33.915</v>
      </c>
      <c r="E23" s="18" t="n">
        <f aca="false">B23*D23</f>
        <v>712.215</v>
      </c>
      <c r="F23" s="6"/>
      <c r="G23" s="7"/>
      <c r="H23" s="7"/>
      <c r="I23" s="7"/>
      <c r="J23" s="8"/>
      <c r="K23" s="6"/>
      <c r="L23" s="7"/>
      <c r="M23" s="7"/>
      <c r="N23" s="7"/>
      <c r="O23" s="7"/>
      <c r="P23" s="7"/>
      <c r="Q23" s="7"/>
      <c r="R23" s="8"/>
    </row>
    <row r="24" customFormat="false" ht="15" hidden="false" customHeight="false" outlineLevel="0" collapsed="false">
      <c r="A24" s="17"/>
      <c r="C24" s="18"/>
      <c r="D24" s="18" t="n">
        <f aca="false">C24*1.19</f>
        <v>0</v>
      </c>
      <c r="E24" s="18" t="n">
        <f aca="false">B24*D24</f>
        <v>0</v>
      </c>
      <c r="F24" s="6"/>
      <c r="G24" s="7"/>
      <c r="H24" s="7"/>
      <c r="I24" s="7"/>
      <c r="J24" s="8"/>
      <c r="K24" s="6"/>
      <c r="L24" s="7"/>
      <c r="M24" s="7"/>
      <c r="N24" s="7"/>
      <c r="O24" s="7"/>
      <c r="P24" s="7"/>
      <c r="Q24" s="7"/>
      <c r="R24" s="8"/>
    </row>
    <row r="25" customFormat="false" ht="15" hidden="false" customHeight="false" outlineLevel="0" collapsed="false">
      <c r="A25" s="17"/>
      <c r="C25" s="18"/>
      <c r="D25" s="18" t="n">
        <f aca="false">C25*1.19</f>
        <v>0</v>
      </c>
      <c r="E25" s="18" t="n">
        <f aca="false">B25*D25</f>
        <v>0</v>
      </c>
      <c r="F25" s="6"/>
      <c r="G25" s="7"/>
      <c r="H25" s="7"/>
      <c r="I25" s="7"/>
      <c r="J25" s="8"/>
      <c r="K25" s="6"/>
      <c r="L25" s="7"/>
      <c r="M25" s="7"/>
      <c r="N25" s="7"/>
      <c r="O25" s="7"/>
      <c r="P25" s="7"/>
      <c r="Q25" s="7"/>
      <c r="R25" s="8"/>
    </row>
    <row r="26" customFormat="false" ht="15" hidden="false" customHeight="false" outlineLevel="0" collapsed="false">
      <c r="A26" s="17"/>
      <c r="C26" s="18"/>
      <c r="D26" s="18" t="n">
        <f aca="false">C26*1.19</f>
        <v>0</v>
      </c>
      <c r="E26" s="18" t="n">
        <f aca="false">B26*D26</f>
        <v>0</v>
      </c>
      <c r="F26" s="6"/>
      <c r="G26" s="7"/>
      <c r="H26" s="7"/>
      <c r="I26" s="7"/>
      <c r="J26" s="8"/>
      <c r="K26" s="6"/>
      <c r="L26" s="7"/>
      <c r="M26" s="7"/>
      <c r="N26" s="7"/>
      <c r="O26" s="7"/>
      <c r="P26" s="7"/>
      <c r="Q26" s="7"/>
      <c r="R26" s="8"/>
    </row>
    <row r="27" customFormat="false" ht="15" hidden="false" customHeight="false" outlineLevel="0" collapsed="false">
      <c r="A27" s="17"/>
      <c r="C27" s="18"/>
      <c r="D27" s="18" t="n">
        <f aca="false">C27*1.19</f>
        <v>0</v>
      </c>
      <c r="E27" s="18" t="n">
        <f aca="false">B27*D27</f>
        <v>0</v>
      </c>
      <c r="F27" s="6"/>
      <c r="G27" s="7"/>
      <c r="H27" s="7"/>
      <c r="I27" s="7"/>
      <c r="J27" s="8"/>
      <c r="K27" s="6"/>
      <c r="L27" s="7"/>
      <c r="M27" s="7"/>
      <c r="N27" s="7"/>
      <c r="O27" s="7"/>
      <c r="P27" s="7"/>
      <c r="Q27" s="7"/>
      <c r="R27" s="8"/>
    </row>
    <row r="28" customFormat="false" ht="15" hidden="false" customHeight="false" outlineLevel="0" collapsed="false">
      <c r="A28" s="17"/>
      <c r="C28" s="18"/>
      <c r="D28" s="18" t="n">
        <f aca="false">C28*1.19</f>
        <v>0</v>
      </c>
      <c r="E28" s="18" t="n">
        <f aca="false">B28*D28</f>
        <v>0</v>
      </c>
      <c r="F28" s="6"/>
      <c r="G28" s="7"/>
      <c r="H28" s="7"/>
      <c r="I28" s="7"/>
      <c r="J28" s="8"/>
      <c r="K28" s="6"/>
      <c r="L28" s="7"/>
      <c r="M28" s="7"/>
      <c r="N28" s="7"/>
      <c r="O28" s="7"/>
      <c r="P28" s="7"/>
      <c r="Q28" s="7"/>
      <c r="R28" s="8"/>
    </row>
    <row r="29" customFormat="false" ht="15" hidden="false" customHeight="false" outlineLevel="0" collapsed="false">
      <c r="A29" s="17"/>
      <c r="C29" s="18"/>
      <c r="D29" s="18" t="n">
        <f aca="false">C29*1.19</f>
        <v>0</v>
      </c>
      <c r="E29" s="18" t="n">
        <f aca="false">B29*D29</f>
        <v>0</v>
      </c>
      <c r="F29" s="6"/>
      <c r="G29" s="7"/>
      <c r="H29" s="7"/>
      <c r="I29" s="7"/>
      <c r="J29" s="8"/>
      <c r="K29" s="6"/>
      <c r="L29" s="7"/>
      <c r="M29" s="7"/>
      <c r="N29" s="7"/>
      <c r="O29" s="7"/>
      <c r="P29" s="7"/>
      <c r="Q29" s="7"/>
      <c r="R29" s="8"/>
    </row>
    <row r="30" customFormat="false" ht="15" hidden="false" customHeight="false" outlineLevel="0" collapsed="false">
      <c r="A30" s="17"/>
      <c r="C30" s="18"/>
      <c r="D30" s="18" t="n">
        <f aca="false">C30*1.19</f>
        <v>0</v>
      </c>
      <c r="E30" s="18" t="n">
        <f aca="false">B30*D30</f>
        <v>0</v>
      </c>
      <c r="F30" s="6"/>
      <c r="G30" s="7"/>
      <c r="H30" s="7"/>
      <c r="I30" s="7"/>
      <c r="J30" s="8"/>
      <c r="K30" s="6"/>
      <c r="L30" s="7"/>
      <c r="M30" s="7"/>
      <c r="N30" s="7"/>
      <c r="O30" s="7"/>
      <c r="P30" s="7"/>
      <c r="Q30" s="7"/>
      <c r="R30" s="8"/>
    </row>
    <row r="31" customFormat="false" ht="15" hidden="false" customHeight="false" outlineLevel="0" collapsed="false">
      <c r="A31" s="17" t="s">
        <v>33</v>
      </c>
      <c r="C31" s="19"/>
      <c r="D31" s="19"/>
      <c r="E31" s="19" t="n">
        <f aca="false">SUM(E23:E30)</f>
        <v>712.215</v>
      </c>
      <c r="F31" s="6"/>
      <c r="G31" s="7"/>
      <c r="H31" s="7"/>
      <c r="I31" s="7"/>
      <c r="J31" s="8"/>
      <c r="K31" s="6"/>
      <c r="L31" s="7"/>
      <c r="M31" s="7"/>
      <c r="N31" s="7"/>
      <c r="O31" s="7"/>
      <c r="P31" s="7"/>
      <c r="Q31" s="7"/>
      <c r="R31" s="8"/>
    </row>
    <row r="32" customFormat="false" ht="15" hidden="false" customHeight="false" outlineLevel="0" collapsed="false">
      <c r="A32" s="6"/>
      <c r="B32" s="7"/>
      <c r="C32" s="42"/>
      <c r="D32" s="42"/>
      <c r="E32" s="7"/>
      <c r="F32" s="6"/>
      <c r="G32" s="7"/>
      <c r="H32" s="7"/>
      <c r="I32" s="7"/>
      <c r="J32" s="8"/>
      <c r="K32" s="6"/>
      <c r="L32" s="7"/>
      <c r="M32" s="7"/>
      <c r="N32" s="7"/>
      <c r="O32" s="7"/>
      <c r="P32" s="7"/>
      <c r="Q32" s="7"/>
      <c r="R32" s="8"/>
    </row>
    <row r="33" customFormat="false" ht="15" hidden="false" customHeight="false" outlineLevel="0" collapsed="false">
      <c r="A33" s="20"/>
      <c r="B33" s="21"/>
      <c r="C33" s="21"/>
      <c r="D33" s="21"/>
      <c r="E33" s="21"/>
      <c r="F33" s="20"/>
      <c r="G33" s="21"/>
      <c r="H33" s="21"/>
      <c r="I33" s="21"/>
      <c r="J33" s="22"/>
      <c r="K33" s="6"/>
      <c r="L33" s="7"/>
      <c r="M33" s="7"/>
      <c r="N33" s="7"/>
      <c r="O33" s="7"/>
      <c r="P33" s="7"/>
      <c r="Q33" s="7"/>
      <c r="R33" s="8"/>
    </row>
    <row r="34" customFormat="false" ht="15" hidden="false" customHeight="false" outlineLevel="0" collapsed="false">
      <c r="A34" s="40" t="s">
        <v>34</v>
      </c>
      <c r="B34" s="41" t="s">
        <v>6</v>
      </c>
      <c r="C34" s="41" t="s">
        <v>35</v>
      </c>
      <c r="D34" s="41" t="s">
        <v>11</v>
      </c>
      <c r="E34" s="43" t="s">
        <v>9</v>
      </c>
      <c r="F34" s="9"/>
      <c r="G34" s="10"/>
      <c r="H34" s="10"/>
      <c r="I34" s="10"/>
      <c r="J34" s="12"/>
      <c r="K34" s="6"/>
      <c r="L34" s="7"/>
      <c r="M34" s="7"/>
      <c r="N34" s="7"/>
      <c r="O34" s="7"/>
      <c r="P34" s="7"/>
      <c r="Q34" s="7"/>
      <c r="R34" s="8"/>
    </row>
    <row r="35" customFormat="false" ht="15" hidden="false" customHeight="false" outlineLevel="0" collapsed="false">
      <c r="A35" s="17" t="s">
        <v>36</v>
      </c>
      <c r="B35" s="0" t="n">
        <v>750</v>
      </c>
      <c r="C35" s="18" t="n">
        <f aca="false">TabelleStura[[#This Row],[Gesamtpreis ]]/TabelleStura[[#This Row],[Menge ]]</f>
        <v>0.16</v>
      </c>
      <c r="D35" s="18" t="n">
        <v>120</v>
      </c>
      <c r="E35" s="0" t="s">
        <v>37</v>
      </c>
      <c r="F35" s="6"/>
      <c r="G35" s="44"/>
      <c r="H35" s="7"/>
      <c r="I35" s="7"/>
      <c r="J35" s="8"/>
      <c r="K35" s="6"/>
      <c r="L35" s="7"/>
      <c r="M35" s="7"/>
      <c r="N35" s="7"/>
      <c r="O35" s="7"/>
      <c r="P35" s="7"/>
      <c r="Q35" s="7"/>
      <c r="R35" s="8"/>
    </row>
    <row r="36" customFormat="false" ht="15" hidden="false" customHeight="false" outlineLevel="0" collapsed="false">
      <c r="A36" s="17" t="s">
        <v>38</v>
      </c>
      <c r="B36" s="0" t="n">
        <v>7</v>
      </c>
      <c r="C36" s="18" t="n">
        <v>10</v>
      </c>
      <c r="D36" s="18" t="n">
        <f aca="false">PRODUCT(B36,C36)</f>
        <v>70</v>
      </c>
      <c r="E36" s="0" t="s">
        <v>39</v>
      </c>
      <c r="F36" s="6"/>
      <c r="G36" s="7"/>
      <c r="H36" s="7"/>
      <c r="I36" s="7"/>
      <c r="J36" s="8"/>
      <c r="K36" s="6"/>
      <c r="L36" s="7"/>
      <c r="M36" s="7"/>
      <c r="N36" s="7"/>
      <c r="O36" s="7"/>
      <c r="P36" s="7"/>
      <c r="Q36" s="7"/>
      <c r="R36" s="8"/>
    </row>
    <row r="37" customFormat="false" ht="15" hidden="false" customHeight="false" outlineLevel="0" collapsed="false">
      <c r="A37" s="17" t="s">
        <v>40</v>
      </c>
      <c r="B37" s="0" t="n">
        <f aca="false">N8</f>
        <v>200</v>
      </c>
      <c r="C37" s="18" t="n">
        <v>0.54</v>
      </c>
      <c r="D37" s="18" t="n">
        <f aca="false">PRODUCT(B37,C37)</f>
        <v>108</v>
      </c>
      <c r="E37" s="0" t="s">
        <v>41</v>
      </c>
      <c r="F37" s="6"/>
      <c r="G37" s="7"/>
      <c r="H37" s="7"/>
      <c r="I37" s="7"/>
      <c r="J37" s="8"/>
      <c r="K37" s="6"/>
      <c r="L37" s="7"/>
      <c r="M37" s="7"/>
      <c r="N37" s="7"/>
      <c r="O37" s="7"/>
      <c r="P37" s="7"/>
      <c r="Q37" s="7"/>
      <c r="R37" s="8"/>
    </row>
    <row r="38" customFormat="false" ht="15" hidden="false" customHeight="false" outlineLevel="0" collapsed="false">
      <c r="A38" s="17" t="s">
        <v>42</v>
      </c>
      <c r="C38" s="18"/>
      <c r="D38" s="18" t="n">
        <v>40</v>
      </c>
      <c r="E38" s="45" t="s">
        <v>43</v>
      </c>
      <c r="F38" s="6"/>
      <c r="G38" s="7"/>
      <c r="H38" s="7"/>
      <c r="I38" s="7"/>
      <c r="J38" s="8"/>
      <c r="K38" s="6"/>
      <c r="L38" s="7"/>
      <c r="M38" s="7"/>
      <c r="N38" s="7"/>
      <c r="O38" s="7"/>
      <c r="P38" s="7"/>
      <c r="Q38" s="7"/>
      <c r="R38" s="8"/>
    </row>
    <row r="39" customFormat="false" ht="15" hidden="false" customHeight="false" outlineLevel="0" collapsed="false">
      <c r="A39" s="17" t="s">
        <v>44</v>
      </c>
      <c r="B39" s="0" t="n">
        <v>1000</v>
      </c>
      <c r="C39" s="18" t="n">
        <v>0.07</v>
      </c>
      <c r="D39" s="18" t="n">
        <f aca="false">PRODUCT(B39,C39)</f>
        <v>70</v>
      </c>
      <c r="F39" s="6"/>
      <c r="G39" s="7"/>
      <c r="H39" s="7"/>
      <c r="I39" s="7"/>
      <c r="J39" s="8"/>
      <c r="K39" s="6"/>
      <c r="L39" s="7"/>
      <c r="M39" s="7"/>
      <c r="N39" s="7"/>
      <c r="O39" s="7"/>
      <c r="P39" s="7"/>
      <c r="Q39" s="7"/>
      <c r="R39" s="8"/>
    </row>
    <row r="40" customFormat="false" ht="15" hidden="false" customHeight="false" outlineLevel="0" collapsed="false">
      <c r="A40" s="17" t="s">
        <v>45</v>
      </c>
      <c r="C40" s="18"/>
      <c r="D40" s="19" t="n">
        <f aca="false">SUM(D35:D39)</f>
        <v>408</v>
      </c>
      <c r="F40" s="6"/>
      <c r="G40" s="7"/>
      <c r="H40" s="7"/>
      <c r="I40" s="7"/>
      <c r="J40" s="8"/>
      <c r="K40" s="6"/>
      <c r="L40" s="7"/>
      <c r="M40" s="7"/>
      <c r="N40" s="7"/>
      <c r="O40" s="7"/>
      <c r="P40" s="7"/>
      <c r="Q40" s="7"/>
      <c r="R40" s="8"/>
    </row>
    <row r="41" customFormat="false" ht="15" hidden="false" customHeight="false" outlineLevel="0" collapsed="false">
      <c r="A41" s="46"/>
      <c r="B41" s="47"/>
      <c r="C41" s="48"/>
      <c r="D41" s="48"/>
      <c r="E41" s="47"/>
      <c r="F41" s="20"/>
      <c r="G41" s="21"/>
      <c r="H41" s="21"/>
      <c r="I41" s="21"/>
      <c r="J41" s="22"/>
      <c r="K41" s="20"/>
      <c r="L41" s="21"/>
      <c r="M41" s="21"/>
      <c r="N41" s="21"/>
      <c r="O41" s="21"/>
      <c r="P41" s="21"/>
      <c r="Q41" s="21"/>
      <c r="R41" s="22"/>
    </row>
    <row r="42" customFormat="false" ht="15" hidden="false" customHeight="false" outlineLevel="0" collapsed="false">
      <c r="C42" s="18"/>
      <c r="D42" s="18"/>
    </row>
    <row r="44" customFormat="false" ht="15.75" hidden="false" customHeight="false" outlineLevel="0" collapsed="false">
      <c r="A44" s="49" t="s">
        <v>46</v>
      </c>
      <c r="B44" s="50" t="n">
        <f aca="false">D13+E31+D40</f>
        <v>2326.215</v>
      </c>
    </row>
    <row r="45" customFormat="false" ht="15.75" hidden="false" customHeight="false" outlineLevel="0" collapsed="false">
      <c r="A45" s="51" t="s">
        <v>47</v>
      </c>
      <c r="B45" s="52" t="n">
        <f aca="false">P11</f>
        <v>2400</v>
      </c>
    </row>
    <row r="46" customFormat="false" ht="15.75" hidden="false" customHeight="false" outlineLevel="0" collapsed="false">
      <c r="A46" s="53"/>
      <c r="B46" s="54"/>
    </row>
    <row r="47" customFormat="false" ht="15.75" hidden="false" customHeight="false" outlineLevel="0" collapsed="false">
      <c r="A47" s="55" t="s">
        <v>48</v>
      </c>
      <c r="B47" s="56" t="n">
        <v>2340</v>
      </c>
      <c r="E47" s="57"/>
      <c r="F47" s="57"/>
      <c r="G47" s="57"/>
      <c r="H47" s="57"/>
    </row>
    <row r="48" customFormat="false" ht="15" hidden="false" customHeight="false" outlineLevel="0" collapsed="false">
      <c r="D48" s="58"/>
      <c r="E48" s="57"/>
      <c r="F48" s="57"/>
      <c r="G48" s="57"/>
      <c r="H48" s="57"/>
    </row>
    <row r="49" customFormat="false" ht="15" hidden="false" customHeight="false" outlineLevel="0" collapsed="false">
      <c r="D49" s="58"/>
      <c r="E49" s="59"/>
      <c r="F49" s="59"/>
      <c r="G49" s="59"/>
      <c r="H49" s="57"/>
    </row>
    <row r="50" customFormat="false" ht="15" hidden="false" customHeight="false" outlineLevel="0" collapsed="false">
      <c r="D50" s="58"/>
      <c r="E50" s="57"/>
      <c r="F50" s="60"/>
      <c r="G50" s="61"/>
      <c r="H50" s="57"/>
    </row>
    <row r="51" customFormat="false" ht="15" hidden="false" customHeight="false" outlineLevel="0" collapsed="false">
      <c r="D51" s="58"/>
      <c r="E51" s="57"/>
      <c r="F51" s="60"/>
      <c r="G51" s="61"/>
      <c r="H51" s="57"/>
    </row>
    <row r="52" customFormat="false" ht="15" hidden="false" customHeight="false" outlineLevel="0" collapsed="false">
      <c r="D52" s="58"/>
      <c r="E52" s="57"/>
      <c r="F52" s="60"/>
      <c r="G52" s="62"/>
      <c r="H52" s="57"/>
    </row>
    <row r="53" customFormat="false" ht="15" hidden="false" customHeight="false" outlineLevel="0" collapsed="false">
      <c r="D53" s="58"/>
      <c r="E53" s="57"/>
      <c r="F53" s="57"/>
      <c r="G53" s="57"/>
      <c r="H53" s="61"/>
    </row>
    <row r="54" customFormat="false" ht="15" hidden="false" customHeight="false" outlineLevel="0" collapsed="false">
      <c r="D54" s="58"/>
      <c r="E54" s="58"/>
      <c r="F54" s="58"/>
      <c r="G54" s="58"/>
      <c r="H54" s="58"/>
    </row>
    <row r="55" customFormat="false" ht="15" hidden="false" customHeight="false" outlineLevel="0" collapsed="false">
      <c r="D55" s="58"/>
      <c r="E55" s="58"/>
      <c r="F55" s="58"/>
      <c r="G55" s="58"/>
      <c r="H55" s="58"/>
    </row>
    <row r="56" customFormat="false" ht="15" hidden="false" customHeight="false" outlineLevel="0" collapsed="false">
      <c r="D56" s="58"/>
      <c r="E56" s="58"/>
      <c r="F56" s="58"/>
      <c r="G56" s="58"/>
      <c r="H56" s="58"/>
    </row>
  </sheetData>
  <mergeCells count="5">
    <mergeCell ref="A1:R2"/>
    <mergeCell ref="A3:J3"/>
    <mergeCell ref="K3:R3"/>
    <mergeCell ref="A4:E4"/>
    <mergeCell ref="F4:J4"/>
  </mergeCells>
  <conditionalFormatting sqref="B4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10.71484375" defaultRowHeight="15" zeroHeight="false" outlineLevelRow="0" outlineLevelCol="0"/>
  <cols>
    <col collapsed="false" customWidth="true" hidden="false" outlineLevel="0" max="1" min="1" style="0" width="32.14"/>
    <col collapsed="false" customWidth="true" hidden="false" outlineLevel="0" max="4" min="4" style="0" width="21.29"/>
    <col collapsed="false" customWidth="true" hidden="false" outlineLevel="0" max="6" min="6" style="0" width="10.57"/>
    <col collapsed="false" customWidth="true" hidden="false" outlineLevel="0" max="8" min="8" style="0" width="21.43"/>
    <col collapsed="false" customWidth="true" hidden="false" outlineLevel="0" max="9" min="9" style="0" width="14"/>
    <col collapsed="false" customWidth="true" hidden="false" outlineLevel="0" max="10" min="10" style="0" width="21.57"/>
  </cols>
  <sheetData>
    <row r="2" customFormat="false" ht="15" hidden="false" customHeight="false" outlineLevel="0" collapsed="false">
      <c r="A2" s="63" t="s">
        <v>1</v>
      </c>
      <c r="B2" s="64" t="s">
        <v>49</v>
      </c>
      <c r="C2" s="64"/>
      <c r="D2" s="64"/>
      <c r="E2" s="64"/>
      <c r="F2" s="65" t="s">
        <v>50</v>
      </c>
      <c r="G2" s="65"/>
      <c r="H2" s="65" t="s">
        <v>11</v>
      </c>
      <c r="I2" s="65" t="s">
        <v>51</v>
      </c>
      <c r="J2" s="66" t="s">
        <v>52</v>
      </c>
    </row>
    <row r="3" customFormat="false" ht="15" hidden="false" customHeight="false" outlineLevel="0" collapsed="false">
      <c r="A3" s="63"/>
      <c r="B3" s="67" t="s">
        <v>6</v>
      </c>
      <c r="C3" s="67" t="s">
        <v>53</v>
      </c>
      <c r="D3" s="67" t="s">
        <v>54</v>
      </c>
      <c r="E3" s="67" t="s">
        <v>55</v>
      </c>
      <c r="F3" s="65"/>
      <c r="G3" s="65"/>
      <c r="H3" s="65"/>
      <c r="I3" s="65"/>
      <c r="J3" s="66"/>
    </row>
    <row r="4" customFormat="false" ht="15" hidden="false" customHeight="false" outlineLevel="0" collapsed="false">
      <c r="A4" s="68" t="s">
        <v>56</v>
      </c>
      <c r="B4" s="68"/>
      <c r="C4" s="68"/>
      <c r="D4" s="68"/>
      <c r="E4" s="68"/>
      <c r="F4" s="68"/>
      <c r="G4" s="68"/>
      <c r="H4" s="68"/>
      <c r="I4" s="68"/>
      <c r="J4" s="68"/>
    </row>
    <row r="5" customFormat="false" ht="15" hidden="false" customHeight="false" outlineLevel="0" collapsed="false">
      <c r="A5" s="29" t="s">
        <v>57</v>
      </c>
      <c r="B5" s="29" t="n">
        <v>9</v>
      </c>
      <c r="C5" s="29" t="s">
        <v>58</v>
      </c>
      <c r="D5" s="29" t="n">
        <v>0.7</v>
      </c>
      <c r="E5" s="29" t="s">
        <v>59</v>
      </c>
      <c r="F5" s="69" t="n">
        <v>7</v>
      </c>
      <c r="G5" s="69"/>
      <c r="H5" s="28" t="n">
        <f aca="false">PRODUCT(B5,F5)</f>
        <v>63</v>
      </c>
      <c r="I5" s="29" t="n">
        <v>630</v>
      </c>
      <c r="J5" s="70" t="n">
        <f aca="false">H5/I5</f>
        <v>0.1</v>
      </c>
    </row>
    <row r="6" customFormat="false" ht="15" hidden="false" customHeight="false" outlineLevel="0" collapsed="false">
      <c r="A6" s="33" t="s">
        <v>60</v>
      </c>
      <c r="B6" s="33" t="n">
        <v>3</v>
      </c>
      <c r="C6" s="33" t="s">
        <v>58</v>
      </c>
      <c r="D6" s="33" t="n">
        <v>1</v>
      </c>
      <c r="E6" s="33" t="s">
        <v>59</v>
      </c>
      <c r="F6" s="71" t="n">
        <v>8</v>
      </c>
      <c r="G6" s="71"/>
      <c r="H6" s="32" t="n">
        <f aca="false">PRODUCT(B6,F6)</f>
        <v>24</v>
      </c>
      <c r="I6" s="33" t="n">
        <v>600</v>
      </c>
      <c r="J6" s="70" t="n">
        <f aca="false">H6/I6</f>
        <v>0.04</v>
      </c>
    </row>
    <row r="7" customFormat="false" ht="15" hidden="false" customHeight="false" outlineLevel="0" collapsed="false">
      <c r="A7" s="33" t="s">
        <v>61</v>
      </c>
      <c r="B7" s="33" t="n">
        <v>5</v>
      </c>
      <c r="C7" s="33" t="s">
        <v>58</v>
      </c>
      <c r="D7" s="33" t="n">
        <v>0.75</v>
      </c>
      <c r="E7" s="33" t="s">
        <v>59</v>
      </c>
      <c r="F7" s="71" t="n">
        <v>2</v>
      </c>
      <c r="G7" s="71"/>
      <c r="H7" s="32" t="n">
        <f aca="false">PRODUCT(B7,F7)</f>
        <v>10</v>
      </c>
      <c r="I7" s="33" t="n">
        <v>750</v>
      </c>
      <c r="J7" s="70" t="n">
        <f aca="false">H7/I7</f>
        <v>0.0133333333333333</v>
      </c>
    </row>
    <row r="8" customFormat="false" ht="15" hidden="false" customHeight="false" outlineLevel="0" collapsed="false">
      <c r="A8" s="72" t="s">
        <v>62</v>
      </c>
      <c r="B8" s="73"/>
      <c r="C8" s="73"/>
      <c r="D8" s="73"/>
      <c r="E8" s="73"/>
      <c r="F8" s="73"/>
      <c r="G8" s="73"/>
      <c r="H8" s="74" t="n">
        <f aca="false">SUM(H5:H7)</f>
        <v>97</v>
      </c>
      <c r="I8" s="75" t="n">
        <v>600</v>
      </c>
      <c r="J8" s="74" t="n">
        <f aca="false">SUM(J5:J7)</f>
        <v>0.153333333333333</v>
      </c>
    </row>
    <row r="9" customFormat="false" ht="15" hidden="false" customHeight="false" outlineLevel="0" collapsed="false">
      <c r="A9" s="68" t="s">
        <v>63</v>
      </c>
      <c r="B9" s="68"/>
      <c r="C9" s="68"/>
      <c r="D9" s="68"/>
      <c r="E9" s="68"/>
      <c r="F9" s="68"/>
      <c r="G9" s="68"/>
      <c r="H9" s="68"/>
      <c r="I9" s="68"/>
      <c r="J9" s="68"/>
    </row>
    <row r="10" customFormat="false" ht="15" hidden="false" customHeight="false" outlineLevel="0" collapsed="false">
      <c r="A10" s="29" t="s">
        <v>64</v>
      </c>
      <c r="B10" s="29" t="n">
        <v>3</v>
      </c>
      <c r="C10" s="29" t="s">
        <v>58</v>
      </c>
      <c r="D10" s="29" t="n">
        <v>1</v>
      </c>
      <c r="E10" s="29" t="s">
        <v>59</v>
      </c>
      <c r="F10" s="69" t="n">
        <v>2</v>
      </c>
      <c r="G10" s="69"/>
      <c r="H10" s="28" t="n">
        <f aca="false">B10*F10</f>
        <v>6</v>
      </c>
      <c r="I10" s="29" t="n">
        <v>180</v>
      </c>
      <c r="J10" s="28" t="n">
        <f aca="false">H10/I10</f>
        <v>0.0333333333333333</v>
      </c>
    </row>
    <row r="11" customFormat="false" ht="15" hidden="false" customHeight="false" outlineLevel="0" collapsed="false">
      <c r="A11" s="33" t="s">
        <v>65</v>
      </c>
      <c r="B11" s="33" t="n">
        <v>1</v>
      </c>
      <c r="C11" s="29" t="s">
        <v>58</v>
      </c>
      <c r="D11" s="33" t="n">
        <v>1</v>
      </c>
      <c r="E11" s="29" t="s">
        <v>59</v>
      </c>
      <c r="F11" s="71" t="n">
        <v>8.11</v>
      </c>
      <c r="G11" s="71"/>
      <c r="H11" s="28" t="n">
        <f aca="false">B11*F11</f>
        <v>8.11</v>
      </c>
      <c r="I11" s="33" t="n">
        <v>200</v>
      </c>
      <c r="J11" s="28" t="n">
        <f aca="false">H11/I11</f>
        <v>0.04055</v>
      </c>
    </row>
    <row r="12" customFormat="false" ht="15" hidden="false" customHeight="false" outlineLevel="0" collapsed="false">
      <c r="A12" s="38"/>
      <c r="B12" s="38"/>
      <c r="C12" s="38"/>
      <c r="D12" s="38"/>
      <c r="E12" s="38"/>
      <c r="F12" s="76"/>
      <c r="G12" s="76"/>
      <c r="H12" s="28"/>
      <c r="I12" s="38"/>
      <c r="J12" s="28"/>
    </row>
    <row r="13" customFormat="false" ht="15" hidden="false" customHeight="false" outlineLevel="0" collapsed="false">
      <c r="A13" s="77" t="s">
        <v>66</v>
      </c>
      <c r="B13" s="78"/>
      <c r="C13" s="79"/>
      <c r="D13" s="79"/>
      <c r="E13" s="79"/>
      <c r="F13" s="80"/>
      <c r="G13" s="80"/>
      <c r="H13" s="81" t="n">
        <f aca="false">SUM(H10:H12)</f>
        <v>14.11</v>
      </c>
      <c r="I13" s="79" t="n">
        <v>150</v>
      </c>
      <c r="J13" s="82" t="n">
        <f aca="false">SUM(J10:J12)</f>
        <v>0.0738833333333333</v>
      </c>
    </row>
    <row r="15" customFormat="false" ht="15" hidden="false" customHeight="false" outlineLevel="0" collapsed="false">
      <c r="A15" s="83" t="s">
        <v>67</v>
      </c>
      <c r="B15" s="84" t="n">
        <f aca="false">SUM(H8,H13)</f>
        <v>111.11</v>
      </c>
    </row>
    <row r="20" customFormat="false" ht="15" hidden="false" customHeight="false" outlineLevel="0" collapsed="false">
      <c r="A20" s="63" t="s">
        <v>1</v>
      </c>
      <c r="B20" s="64" t="s">
        <v>49</v>
      </c>
      <c r="C20" s="64"/>
      <c r="D20" s="64"/>
      <c r="E20" s="64"/>
      <c r="F20" s="65" t="s">
        <v>50</v>
      </c>
      <c r="G20" s="65"/>
      <c r="H20" s="65" t="s">
        <v>11</v>
      </c>
      <c r="I20" s="65" t="s">
        <v>51</v>
      </c>
      <c r="J20" s="66" t="s">
        <v>52</v>
      </c>
    </row>
    <row r="21" customFormat="false" ht="15" hidden="false" customHeight="false" outlineLevel="0" collapsed="false">
      <c r="A21" s="63"/>
      <c r="B21" s="67" t="s">
        <v>6</v>
      </c>
      <c r="C21" s="67" t="s">
        <v>53</v>
      </c>
      <c r="D21" s="67" t="s">
        <v>54</v>
      </c>
      <c r="E21" s="67" t="s">
        <v>55</v>
      </c>
      <c r="F21" s="65"/>
      <c r="G21" s="65"/>
      <c r="H21" s="65"/>
      <c r="I21" s="65"/>
      <c r="J21" s="66"/>
    </row>
    <row r="22" customFormat="false" ht="15" hidden="false" customHeight="false" outlineLevel="0" collapsed="false">
      <c r="A22" s="68" t="s">
        <v>68</v>
      </c>
      <c r="B22" s="68"/>
      <c r="C22" s="68"/>
      <c r="D22" s="68"/>
      <c r="E22" s="68"/>
      <c r="F22" s="68"/>
      <c r="G22" s="68"/>
      <c r="H22" s="68"/>
      <c r="I22" s="68"/>
      <c r="J22" s="68"/>
    </row>
    <row r="23" customFormat="false" ht="15" hidden="false" customHeight="false" outlineLevel="0" collapsed="false">
      <c r="A23" s="29" t="s">
        <v>69</v>
      </c>
      <c r="B23" s="29" t="n">
        <v>2</v>
      </c>
      <c r="C23" s="29" t="s">
        <v>70</v>
      </c>
      <c r="D23" s="29" t="n">
        <v>50</v>
      </c>
      <c r="E23" s="29" t="s">
        <v>71</v>
      </c>
      <c r="F23" s="85" t="n">
        <v>2.99</v>
      </c>
      <c r="G23" s="85"/>
      <c r="H23" s="28" t="n">
        <f aca="false">PRODUCT(B23,F23)</f>
        <v>5.98</v>
      </c>
      <c r="I23" s="29"/>
      <c r="J23" s="86"/>
      <c r="K23" s="87" t="s">
        <v>72</v>
      </c>
    </row>
    <row r="24" customFormat="false" ht="15" hidden="false" customHeight="false" outlineLevel="0" collapsed="false">
      <c r="A24" s="33"/>
      <c r="B24" s="33"/>
      <c r="C24" s="33"/>
      <c r="D24" s="33"/>
      <c r="E24" s="33"/>
      <c r="F24" s="71"/>
      <c r="G24" s="71"/>
      <c r="H24" s="32" t="n">
        <f aca="false">PRODUCT(B24,F24)</f>
        <v>0</v>
      </c>
      <c r="I24" s="33"/>
      <c r="J24" s="70"/>
    </row>
    <row r="25" customFormat="false" ht="15" hidden="false" customHeight="false" outlineLevel="0" collapsed="false">
      <c r="A25" s="33"/>
      <c r="B25" s="33"/>
      <c r="C25" s="33"/>
      <c r="D25" s="33"/>
      <c r="E25" s="33"/>
      <c r="F25" s="71"/>
      <c r="G25" s="71"/>
      <c r="H25" s="32" t="n">
        <f aca="false">PRODUCT(B25,F25)</f>
        <v>0</v>
      </c>
      <c r="I25" s="33"/>
      <c r="J25" s="70"/>
    </row>
    <row r="26" customFormat="false" ht="15" hidden="false" customHeight="false" outlineLevel="0" collapsed="false">
      <c r="A26" s="72" t="s">
        <v>62</v>
      </c>
      <c r="B26" s="73"/>
      <c r="C26" s="73"/>
      <c r="D26" s="73"/>
      <c r="E26" s="73"/>
      <c r="F26" s="73"/>
      <c r="G26" s="73"/>
      <c r="H26" s="74" t="n">
        <f aca="false">SUM(H23:H25)</f>
        <v>5.98</v>
      </c>
      <c r="I26" s="75"/>
      <c r="J26" s="74"/>
    </row>
    <row r="27" customFormat="false" ht="15" hidden="false" customHeight="false" outlineLevel="0" collapsed="false">
      <c r="A27" s="68" t="s">
        <v>73</v>
      </c>
      <c r="B27" s="68"/>
      <c r="C27" s="68"/>
      <c r="D27" s="68"/>
      <c r="E27" s="68"/>
      <c r="F27" s="68"/>
      <c r="G27" s="68"/>
      <c r="H27" s="68"/>
      <c r="I27" s="68"/>
      <c r="J27" s="68"/>
    </row>
    <row r="28" customFormat="false" ht="15" hidden="false" customHeight="false" outlineLevel="0" collapsed="false">
      <c r="A28" s="29"/>
      <c r="B28" s="29" t="n">
        <v>1</v>
      </c>
      <c r="C28" s="29" t="s">
        <v>74</v>
      </c>
      <c r="D28" s="29" t="n">
        <v>1</v>
      </c>
      <c r="E28" s="29" t="s">
        <v>71</v>
      </c>
      <c r="F28" s="85" t="n">
        <v>29.99</v>
      </c>
      <c r="G28" s="85"/>
      <c r="H28" s="28" t="n">
        <f aca="false">B28*F28</f>
        <v>29.99</v>
      </c>
      <c r="I28" s="29"/>
      <c r="J28" s="28"/>
      <c r="K28" s="87" t="s">
        <v>75</v>
      </c>
    </row>
    <row r="29" customFormat="false" ht="15" hidden="false" customHeight="false" outlineLevel="0" collapsed="false">
      <c r="A29" s="33"/>
      <c r="B29" s="33"/>
      <c r="C29" s="29"/>
      <c r="D29" s="33"/>
      <c r="E29" s="29"/>
      <c r="F29" s="71"/>
      <c r="G29" s="71"/>
      <c r="H29" s="28" t="n">
        <f aca="false">B29*F29</f>
        <v>0</v>
      </c>
      <c r="I29" s="33"/>
      <c r="J29" s="28"/>
    </row>
    <row r="30" customFormat="false" ht="15" hidden="false" customHeight="false" outlineLevel="0" collapsed="false">
      <c r="A30" s="38"/>
      <c r="B30" s="38"/>
      <c r="C30" s="38"/>
      <c r="D30" s="38"/>
      <c r="E30" s="38"/>
      <c r="F30" s="88"/>
      <c r="G30" s="88"/>
      <c r="H30" s="28"/>
      <c r="I30" s="38"/>
      <c r="J30" s="28"/>
    </row>
    <row r="31" customFormat="false" ht="15" hidden="false" customHeight="false" outlineLevel="0" collapsed="false">
      <c r="A31" s="77" t="s">
        <v>66</v>
      </c>
      <c r="B31" s="78"/>
      <c r="C31" s="79"/>
      <c r="D31" s="79"/>
      <c r="E31" s="79"/>
      <c r="F31" s="80"/>
      <c r="G31" s="80"/>
      <c r="H31" s="81" t="n">
        <f aca="false">SUM(H28:H30)</f>
        <v>29.99</v>
      </c>
      <c r="I31" s="79"/>
      <c r="J31" s="82"/>
    </row>
    <row r="33" customFormat="false" ht="15" hidden="false" customHeight="false" outlineLevel="0" collapsed="false">
      <c r="A33" s="83" t="s">
        <v>67</v>
      </c>
      <c r="B33" s="84" t="n">
        <f aca="false">SUM(H26,H31)</f>
        <v>35.97</v>
      </c>
    </row>
  </sheetData>
  <mergeCells count="32">
    <mergeCell ref="A2:A3"/>
    <mergeCell ref="B2:E2"/>
    <mergeCell ref="F2:G3"/>
    <mergeCell ref="H2:H3"/>
    <mergeCell ref="I2:I3"/>
    <mergeCell ref="J2:J3"/>
    <mergeCell ref="A4:J4"/>
    <mergeCell ref="F5:G5"/>
    <mergeCell ref="F6:G6"/>
    <mergeCell ref="F7:G7"/>
    <mergeCell ref="B8:G8"/>
    <mergeCell ref="A9:J9"/>
    <mergeCell ref="F10:G10"/>
    <mergeCell ref="F11:G11"/>
    <mergeCell ref="F12:G12"/>
    <mergeCell ref="F13:G13"/>
    <mergeCell ref="A20:A21"/>
    <mergeCell ref="B20:E20"/>
    <mergeCell ref="F20:G21"/>
    <mergeCell ref="H20:H21"/>
    <mergeCell ref="I20:I21"/>
    <mergeCell ref="J20:J21"/>
    <mergeCell ref="A22:J22"/>
    <mergeCell ref="F23:G23"/>
    <mergeCell ref="F24:G24"/>
    <mergeCell ref="F25:G25"/>
    <mergeCell ref="B26:G26"/>
    <mergeCell ref="A27:J27"/>
    <mergeCell ref="F28:G28"/>
    <mergeCell ref="F29:G29"/>
    <mergeCell ref="F30:G30"/>
    <mergeCell ref="F31:G31"/>
  </mergeCells>
  <hyperlinks>
    <hyperlink ref="K23" r:id="rId1" display="https://www.smythstoys.com/de/de-de/spielzeug/kreativitaet-musik-und-party/partyartikel/luftballons/party-balloons-mix-50-stueck/p/193075?srsltid=AfmBOopVwLEAbWQ3LlYe32jxn4mQ7cvn_7u9kStgXtqTGyRRNSRxAwuUg8g"/>
    <hyperlink ref="K28" r:id="rId2" display="https://stahlmann-commerce.de/products/magnum-helium-gas-fur-bis-zu-30-ballons-helium-balloon-gas-fur-bis-zu-30-luftballons-kopie?variant=51985697571154&amp;country=DE&amp;currency=EUR&amp;utm_medium=product_sync&amp;utm_source=google&amp;utm_content=sag_organic&amp;utm_campaign=sag_organic&amp;gad_source=1&amp;gad_campaignid=20753337502&amp;gbraid=0AAAAAppaCXdHNkHA3v8Y-Eu-Y5iGxUHph&amp;gclid=EAIaIQobChMIzf-p-ZahkQMVEJtQBh0SQDTZEAQYAiABEgIh3fD_BwE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2025-11-13T14:11:43Z</dcterms:created>
  <dc:creator>Moritz de Nardi</dc:creator>
  <dc:description/>
  <dc:language>de-DE</dc:language>
  <cp:lastModifiedBy/>
  <cp:lastPrinted>2025-11-13T17:41:33Z</cp:lastPrinted>
  <dcterms:modified xsi:type="dcterms:W3CDTF">2026-01-09T15:30:35Z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